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yi3173/Downloads/"/>
    </mc:Choice>
  </mc:AlternateContent>
  <xr:revisionPtr revIDLastSave="0" documentId="13_ncr:1_{AD731535-F314-7544-A1F5-86F1F5CD7150}" xr6:coauthVersionLast="36" xr6:coauthVersionMax="36" xr10:uidLastSave="{00000000-0000-0000-0000-000000000000}"/>
  <bookViews>
    <workbookView xWindow="0" yWindow="680" windowWidth="28800" windowHeight="16560" xr2:uid="{00000000-000D-0000-FFFF-FFFF00000000}"/>
  </bookViews>
  <sheets>
    <sheet name="Bandi di Gara e Contratti 24-25" sheetId="1" r:id="rId1"/>
  </sheets>
  <externalReferences>
    <externalReference r:id="rId2"/>
  </externalReferences>
  <definedNames>
    <definedName name="_xlnm._FilterDatabase" localSheetId="0" hidden="1">'Bandi di Gara e Contratti 24-25'!$A$1:$H$36</definedName>
    <definedName name="tcyesno">[1]enums!$D$3:$D$4</definedName>
    <definedName name="tdpur.hdst">[1]enums!$B$3:$B$12</definedName>
  </definedNames>
  <calcPr calcId="181029"/>
</workbook>
</file>

<file path=xl/calcChain.xml><?xml version="1.0" encoding="utf-8"?>
<calcChain xmlns="http://schemas.openxmlformats.org/spreadsheetml/2006/main">
  <c r="H2" i="1" l="1"/>
  <c r="H36" i="1" l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3" i="1"/>
  <c r="H4" i="1"/>
  <c r="H5" i="1"/>
  <c r="H6" i="1"/>
  <c r="H7" i="1"/>
  <c r="H8" i="1"/>
  <c r="H9" i="1"/>
  <c r="H10" i="1"/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6" i="1"/>
  <c r="C27" i="1"/>
  <c r="C28" i="1"/>
  <c r="C29" i="1"/>
  <c r="C30" i="1"/>
  <c r="C31" i="1"/>
  <c r="C32" i="1"/>
  <c r="C33" i="1"/>
  <c r="C34" i="1"/>
  <c r="C35" i="1"/>
  <c r="C36" i="1"/>
</calcChain>
</file>

<file path=xl/sharedStrings.xml><?xml version="1.0" encoding="utf-8"?>
<sst xmlns="http://schemas.openxmlformats.org/spreadsheetml/2006/main" count="114" uniqueCount="71">
  <si>
    <t>CIG</t>
  </si>
  <si>
    <t>Aggiudicatario</t>
  </si>
  <si>
    <t>Audita srl</t>
  </si>
  <si>
    <t>CONFINDUSTRIA VENETO EST SERVIZI SRL</t>
  </si>
  <si>
    <t>Nexi Payments S.p.A.</t>
  </si>
  <si>
    <t>DIGITALPA SRL</t>
  </si>
  <si>
    <t>UNICREDIT SPA</t>
  </si>
  <si>
    <t>BRIO EFFE SRL</t>
  </si>
  <si>
    <t>Arval Service Lease Italia S.p.a.</t>
  </si>
  <si>
    <t>Pluxee Italia S.r.l.</t>
  </si>
  <si>
    <t>Studio Lener &amp; Partners</t>
  </si>
  <si>
    <t>CAF INTERREGIONALE DIPENDENTI</t>
  </si>
  <si>
    <t>ALMA SOCIETA' TRA AVVOCATI S.R.L.</t>
  </si>
  <si>
    <t>Qubit Law Firm &amp; Partners StA</t>
  </si>
  <si>
    <t>Fontana &amp; Martini Snc</t>
  </si>
  <si>
    <t>Avv. Mario Perugini</t>
  </si>
  <si>
    <t>PETROLCAR SRL</t>
  </si>
  <si>
    <t>BLU BANCA SPA</t>
  </si>
  <si>
    <t>TEHA GROUP S.P.A.</t>
  </si>
  <si>
    <t>Vedetta 2 Mondialpol S.p.a.</t>
  </si>
  <si>
    <t>INFOCAMERE S.C.P.A.</t>
  </si>
  <si>
    <t>I.T.M. Informatica Telematica Meridionale SRL</t>
  </si>
  <si>
    <t>ABIServizi S.p.A.</t>
  </si>
  <si>
    <t>IC OUTSOURCING SCRL</t>
  </si>
  <si>
    <t>A02E7DCAF8 - B298B0093A</t>
  </si>
  <si>
    <t>OA2400007</t>
  </si>
  <si>
    <t>Ordine d'acquisto</t>
  </si>
  <si>
    <t>OA2500006</t>
  </si>
  <si>
    <t>OA2400003</t>
  </si>
  <si>
    <t>OA2500010</t>
  </si>
  <si>
    <t>MIGR00059</t>
  </si>
  <si>
    <t>OA2400012</t>
  </si>
  <si>
    <t>MIGR00019</t>
  </si>
  <si>
    <t>OA2400008</t>
  </si>
  <si>
    <t>OA2400001</t>
  </si>
  <si>
    <t>MIGR00034</t>
  </si>
  <si>
    <t>OA2400014</t>
  </si>
  <si>
    <t>OA2400006</t>
  </si>
  <si>
    <t>OA2400002</t>
  </si>
  <si>
    <t>OA2400015</t>
  </si>
  <si>
    <t>OA2500008</t>
  </si>
  <si>
    <t>OA2400016</t>
  </si>
  <si>
    <t>MIGR00023</t>
  </si>
  <si>
    <t>OA2500004</t>
  </si>
  <si>
    <t>OA2500005</t>
  </si>
  <si>
    <t>OA2400009</t>
  </si>
  <si>
    <t>MIGR00057</t>
  </si>
  <si>
    <t>MIGR00055</t>
  </si>
  <si>
    <t>OA2400017</t>
  </si>
  <si>
    <t>OA2500009</t>
  </si>
  <si>
    <t>OA2500001</t>
  </si>
  <si>
    <t>OA2400018</t>
  </si>
  <si>
    <t>OA2500003</t>
  </si>
  <si>
    <t>MIGR00022</t>
  </si>
  <si>
    <t>MIGR00041</t>
  </si>
  <si>
    <t>OA2400005</t>
  </si>
  <si>
    <t>OA2500011</t>
  </si>
  <si>
    <t>OA2400010</t>
  </si>
  <si>
    <t>OA2400011</t>
  </si>
  <si>
    <t>OA2400013</t>
  </si>
  <si>
    <t>Data di Conclusione</t>
  </si>
  <si>
    <t>Data di Inizio</t>
  </si>
  <si>
    <t>Importo del contratto</t>
  </si>
  <si>
    <t>Importo complessivo liquidato</t>
  </si>
  <si>
    <t>Importo complessivo scostamento</t>
  </si>
  <si>
    <t>Controlli relativi all'esecuzione del contratto</t>
  </si>
  <si>
    <t>Verifica quotidiana del funzionamento del servizio</t>
  </si>
  <si>
    <t>Verifica della corretta esecuzione della prestazione</t>
  </si>
  <si>
    <t>Verifica della correttezza della fornitura</t>
  </si>
  <si>
    <t xml:space="preserve">Università Cattolica del Sacro Cuore </t>
  </si>
  <si>
    <t>Verificata la corrispondenza e le caratteristiche definite nell'ordine d'acquisto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</si>
</sst>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" fillId="0" borderId="0"/>
  </cellStyleXfs>
  <cellXfs count="17">
    <xf numFmtId="0" fontId="0" fillId="0" borderId="0" xfId="0"/>
    <xf numFmtId="4" fontId="0" fillId="0" borderId="0" xfId="0" applyNumberFormat="1"/>
    <xf numFmtId="0" fontId="17" fillId="0" borderId="0" xfId="0" applyFont="1" applyFill="1" applyAlignment="1">
      <alignment horizontal="center" vertical="center" wrapText="1"/>
    </xf>
    <xf numFmtId="14" fontId="0" fillId="0" borderId="0" xfId="0" applyNumberFormat="1"/>
    <xf numFmtId="0" fontId="0" fillId="0" borderId="0" xfId="0" applyFill="1"/>
    <xf numFmtId="4" fontId="0" fillId="0" borderId="0" xfId="0" applyNumberFormat="1" applyFill="1"/>
    <xf numFmtId="0" fontId="0" fillId="0" borderId="0" xfId="0" applyFont="1" applyFill="1"/>
    <xf numFmtId="0" fontId="0" fillId="0" borderId="0" xfId="0" applyFont="1"/>
    <xf numFmtId="4" fontId="0" fillId="0" borderId="0" xfId="0" applyNumberFormat="1" applyFont="1"/>
    <xf numFmtId="4" fontId="0" fillId="0" borderId="0" xfId="0" applyNumberFormat="1" applyFont="1" applyFill="1"/>
    <xf numFmtId="14" fontId="0" fillId="0" borderId="0" xfId="0" applyNumberFormat="1" applyFill="1"/>
    <xf numFmtId="0" fontId="0" fillId="0" borderId="0" xfId="0" applyFill="1" applyAlignment="1">
      <alignment horizontal="left"/>
    </xf>
    <xf numFmtId="0" fontId="17" fillId="33" borderId="13" xfId="0" applyFont="1" applyFill="1" applyBorder="1" applyAlignment="1">
      <alignment horizontal="center" vertical="center" wrapText="1"/>
    </xf>
    <xf numFmtId="0" fontId="17" fillId="33" borderId="11" xfId="0" applyFont="1" applyFill="1" applyBorder="1" applyAlignment="1">
      <alignment horizontal="center" vertical="center" wrapText="1"/>
    </xf>
    <xf numFmtId="0" fontId="17" fillId="33" borderId="10" xfId="0" applyFont="1" applyFill="1" applyBorder="1" applyAlignment="1">
      <alignment horizontal="center" vertical="center" wrapText="1"/>
    </xf>
    <xf numFmtId="4" fontId="17" fillId="33" borderId="11" xfId="0" applyNumberFormat="1" applyFont="1" applyFill="1" applyBorder="1" applyAlignment="1">
      <alignment horizontal="center" vertical="center" wrapText="1"/>
    </xf>
    <xf numFmtId="4" fontId="17" fillId="33" borderId="12" xfId="0" applyNumberFormat="1" applyFont="1" applyFill="1" applyBorder="1" applyAlignment="1">
      <alignment horizontal="center" vertical="center" wrapText="1"/>
    </xf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 2" xfId="43" xr:uid="{00000000-0005-0000-0000-000015000000}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2" xr:uid="{00000000-0005-0000-0000-000020000000}"/>
    <cellStyle name="Normale 3" xfId="44" xr:uid="{00000000-0005-0000-0000-000021000000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vmicvdihome.ic.intra.infocamere.it/redirect$/yyi3847/Desktop/tdpur4100m000_1002_20250528-123334_707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nums"/>
    </sheetNames>
    <sheetDataSet>
      <sheetData sheetId="0"/>
      <sheetData sheetId="1">
        <row r="3">
          <cell r="B3" t="str">
            <v>Creato</v>
          </cell>
          <cell r="D3" t="str">
            <v>Sì</v>
          </cell>
        </row>
        <row r="4">
          <cell r="B4" t="str">
            <v>Approvato</v>
          </cell>
          <cell r="D4" t="str">
            <v>No</v>
          </cell>
        </row>
        <row r="5">
          <cell r="B5" t="str">
            <v>Inviato</v>
          </cell>
        </row>
        <row r="6">
          <cell r="B6" t="str">
            <v>In elaborazione</v>
          </cell>
        </row>
        <row r="7">
          <cell r="B7" t="str">
            <v>Chiuso</v>
          </cell>
        </row>
        <row r="8">
          <cell r="B8" t="str">
            <v>Annullato</v>
          </cell>
        </row>
        <row r="9">
          <cell r="B9" t="str">
            <v>Modificato</v>
          </cell>
        </row>
        <row r="10">
          <cell r="B10" t="str">
            <v>Bloccato</v>
          </cell>
        </row>
        <row r="11">
          <cell r="B11" t="str">
            <v>Rilasciato</v>
          </cell>
        </row>
        <row r="12">
          <cell r="B12" t="str">
            <v>Non applicabile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zoomScale="110" zoomScaleNormal="110" workbookViewId="0">
      <pane ySplit="1" topLeftCell="A3" activePane="bottomLeft" state="frozen"/>
      <selection activeCell="D1" sqref="D1"/>
      <selection pane="bottomLeft" activeCell="C8" sqref="C8"/>
    </sheetView>
  </sheetViews>
  <sheetFormatPr baseColWidth="10" defaultColWidth="11" defaultRowHeight="16" x14ac:dyDescent="0.2"/>
  <cols>
    <col min="1" max="1" width="20.5" bestFit="1" customWidth="1"/>
    <col min="2" max="2" width="40.1640625" bestFit="1" customWidth="1"/>
    <col min="3" max="3" width="24.33203125" bestFit="1" customWidth="1"/>
    <col min="4" max="4" width="17" bestFit="1" customWidth="1"/>
    <col min="5" max="5" width="15.83203125" bestFit="1" customWidth="1"/>
    <col min="6" max="6" width="15.6640625" style="1" bestFit="1" customWidth="1"/>
    <col min="7" max="7" width="16.33203125" style="1" bestFit="1" customWidth="1"/>
    <col min="8" max="8" width="16.6640625" style="1" bestFit="1" customWidth="1"/>
    <col min="9" max="9" width="66.33203125" bestFit="1" customWidth="1"/>
  </cols>
  <sheetData>
    <row r="1" spans="1:9" s="2" customFormat="1" ht="52" thickBot="1" x14ac:dyDescent="0.25">
      <c r="A1" s="12" t="s">
        <v>26</v>
      </c>
      <c r="B1" s="13" t="s">
        <v>1</v>
      </c>
      <c r="C1" s="14" t="s">
        <v>0</v>
      </c>
      <c r="D1" s="12" t="s">
        <v>61</v>
      </c>
      <c r="E1" s="12" t="s">
        <v>60</v>
      </c>
      <c r="F1" s="15" t="s">
        <v>62</v>
      </c>
      <c r="G1" s="15" t="s">
        <v>63</v>
      </c>
      <c r="H1" s="16" t="s">
        <v>64</v>
      </c>
      <c r="I1" s="16" t="s">
        <v>65</v>
      </c>
    </row>
    <row r="2" spans="1:9" x14ac:dyDescent="0.2">
      <c r="A2" s="4" t="s">
        <v>27</v>
      </c>
      <c r="B2" s="4" t="s">
        <v>2</v>
      </c>
      <c r="C2" s="4" t="str">
        <f>"B5B2DD8E22"</f>
        <v>B5B2DD8E22</v>
      </c>
      <c r="D2" s="10">
        <v>45712.399525462963</v>
      </c>
      <c r="E2" s="10">
        <v>45838.399710648147</v>
      </c>
      <c r="F2" s="5">
        <v>9750</v>
      </c>
      <c r="G2" s="5">
        <v>9750</v>
      </c>
      <c r="H2" s="5">
        <f t="shared" ref="H2:H36" si="0">F2-G2</f>
        <v>0</v>
      </c>
      <c r="I2" s="4" t="s">
        <v>67</v>
      </c>
    </row>
    <row r="3" spans="1:9" x14ac:dyDescent="0.2">
      <c r="A3" s="4" t="s">
        <v>28</v>
      </c>
      <c r="B3" s="4" t="s">
        <v>3</v>
      </c>
      <c r="C3" s="4" t="str">
        <f>"B1BDEEEFC6"</f>
        <v>B1BDEEEFC6</v>
      </c>
      <c r="D3" s="10">
        <v>45432.70207175926</v>
      </c>
      <c r="E3" s="10">
        <v>45657.702094907407</v>
      </c>
      <c r="F3" s="5">
        <v>200</v>
      </c>
      <c r="G3" s="5">
        <v>156.56</v>
      </c>
      <c r="H3" s="5">
        <f t="shared" si="0"/>
        <v>43.44</v>
      </c>
      <c r="I3" t="s">
        <v>68</v>
      </c>
    </row>
    <row r="4" spans="1:9" x14ac:dyDescent="0.2">
      <c r="A4" s="4" t="s">
        <v>29</v>
      </c>
      <c r="B4" s="4" t="s">
        <v>4</v>
      </c>
      <c r="C4" s="4" t="str">
        <f>"B67F85D635"</f>
        <v>B67F85D635</v>
      </c>
      <c r="D4" s="10">
        <v>45658.685868055552</v>
      </c>
      <c r="E4" s="10">
        <v>46387.685891203706</v>
      </c>
      <c r="F4" s="5">
        <v>200</v>
      </c>
      <c r="G4" s="5">
        <v>11.79</v>
      </c>
      <c r="H4" s="5">
        <f t="shared" si="0"/>
        <v>188.21</v>
      </c>
      <c r="I4" t="s">
        <v>66</v>
      </c>
    </row>
    <row r="5" spans="1:9" x14ac:dyDescent="0.2">
      <c r="A5" s="4" t="s">
        <v>30</v>
      </c>
      <c r="B5" s="4" t="s">
        <v>2</v>
      </c>
      <c r="C5" s="4" t="str">
        <f>"B07A5FB873"</f>
        <v>B07A5FB873</v>
      </c>
      <c r="D5" s="10">
        <v>45345</v>
      </c>
      <c r="E5" s="10">
        <v>45473</v>
      </c>
      <c r="F5" s="5">
        <v>9600</v>
      </c>
      <c r="G5" s="5">
        <v>9600</v>
      </c>
      <c r="H5" s="5">
        <f t="shared" si="0"/>
        <v>0</v>
      </c>
      <c r="I5" s="4" t="s">
        <v>67</v>
      </c>
    </row>
    <row r="6" spans="1:9" x14ac:dyDescent="0.2">
      <c r="A6" s="4" t="s">
        <v>31</v>
      </c>
      <c r="B6" s="4" t="s">
        <v>5</v>
      </c>
      <c r="C6" s="4" t="str">
        <f>"B41F9A79D7"</f>
        <v>B41F9A79D7</v>
      </c>
      <c r="D6" s="10">
        <v>45658.450624999998</v>
      </c>
      <c r="E6" s="10">
        <v>46387.450648148151</v>
      </c>
      <c r="F6" s="5">
        <v>840</v>
      </c>
      <c r="G6" s="5">
        <v>420</v>
      </c>
      <c r="H6" s="5">
        <f t="shared" si="0"/>
        <v>420</v>
      </c>
      <c r="I6" t="s">
        <v>68</v>
      </c>
    </row>
    <row r="7" spans="1:9" x14ac:dyDescent="0.2">
      <c r="A7" s="4" t="s">
        <v>32</v>
      </c>
      <c r="B7" s="4" t="s">
        <v>6</v>
      </c>
      <c r="C7" s="4" t="str">
        <f>"B04DF5AA7D"</f>
        <v>B04DF5AA7D</v>
      </c>
      <c r="D7" s="10">
        <v>45292</v>
      </c>
      <c r="E7" s="10">
        <v>45657</v>
      </c>
      <c r="F7" s="5">
        <v>600</v>
      </c>
      <c r="G7" s="5">
        <v>600</v>
      </c>
      <c r="H7" s="5">
        <f t="shared" si="0"/>
        <v>0</v>
      </c>
      <c r="I7" t="s">
        <v>66</v>
      </c>
    </row>
    <row r="8" spans="1:9" x14ac:dyDescent="0.2">
      <c r="A8" s="4" t="s">
        <v>33</v>
      </c>
      <c r="B8" s="4" t="s">
        <v>7</v>
      </c>
      <c r="C8" s="4" t="str">
        <f>"B2A78A44B0"</f>
        <v>B2A78A44B0</v>
      </c>
      <c r="D8" s="10">
        <v>45505.471053240741</v>
      </c>
      <c r="E8" s="10">
        <v>45869.471076388887</v>
      </c>
      <c r="F8" s="5">
        <v>12780</v>
      </c>
      <c r="G8" s="5">
        <v>4446</v>
      </c>
      <c r="H8" s="5">
        <f t="shared" si="0"/>
        <v>8334</v>
      </c>
      <c r="I8" t="s">
        <v>68</v>
      </c>
    </row>
    <row r="9" spans="1:9" x14ac:dyDescent="0.2">
      <c r="A9" s="4" t="s">
        <v>34</v>
      </c>
      <c r="B9" s="4" t="s">
        <v>8</v>
      </c>
      <c r="C9" s="4" t="str">
        <f>"B1BF995E4B"</f>
        <v>B1BF995E4B</v>
      </c>
      <c r="D9" s="10">
        <v>45429.45988425926</v>
      </c>
      <c r="E9" s="10">
        <v>46752.460300925923</v>
      </c>
      <c r="F9" s="5">
        <v>28500</v>
      </c>
      <c r="G9" s="5">
        <v>5017.8</v>
      </c>
      <c r="H9" s="5">
        <f t="shared" si="0"/>
        <v>23482.2</v>
      </c>
      <c r="I9" t="s">
        <v>68</v>
      </c>
    </row>
    <row r="10" spans="1:9" x14ac:dyDescent="0.2">
      <c r="A10" s="4" t="s">
        <v>35</v>
      </c>
      <c r="B10" s="4" t="s">
        <v>4</v>
      </c>
      <c r="C10" s="4" t="str">
        <f>"B11108777B"</f>
        <v>B11108777B</v>
      </c>
      <c r="D10" s="10">
        <v>45386.49391203704</v>
      </c>
      <c r="E10" s="10">
        <v>45657.494641203702</v>
      </c>
      <c r="F10" s="5">
        <v>36800</v>
      </c>
      <c r="G10" s="5">
        <v>36800</v>
      </c>
      <c r="H10" s="5">
        <f t="shared" si="0"/>
        <v>0</v>
      </c>
      <c r="I10" s="4" t="s">
        <v>67</v>
      </c>
    </row>
    <row r="11" spans="1:9" x14ac:dyDescent="0.2">
      <c r="A11" s="4" t="s">
        <v>36</v>
      </c>
      <c r="B11" s="4" t="s">
        <v>9</v>
      </c>
      <c r="C11" s="4" t="str">
        <f>"B3F6CCA754"</f>
        <v>B3F6CCA754</v>
      </c>
      <c r="D11" s="10">
        <v>45627.504780092589</v>
      </c>
      <c r="E11" s="10">
        <v>46721.504826388889</v>
      </c>
      <c r="F11" s="5">
        <v>92147.16</v>
      </c>
      <c r="G11" s="5">
        <v>7176.66</v>
      </c>
      <c r="H11" s="5">
        <f t="shared" si="0"/>
        <v>84970.5</v>
      </c>
      <c r="I11" t="s">
        <v>68</v>
      </c>
    </row>
    <row r="12" spans="1:9" x14ac:dyDescent="0.2">
      <c r="A12" s="4" t="s">
        <v>37</v>
      </c>
      <c r="B12" s="4" t="s">
        <v>10</v>
      </c>
      <c r="C12" s="4" t="str">
        <f>"B2891C3BAC"</f>
        <v>B2891C3BAC</v>
      </c>
      <c r="D12" s="10">
        <v>45377.602199074077</v>
      </c>
      <c r="E12" s="10">
        <v>45657.60224537037</v>
      </c>
      <c r="F12" s="5">
        <v>23920</v>
      </c>
      <c r="G12" s="5">
        <v>23920</v>
      </c>
      <c r="H12" s="5">
        <f t="shared" si="0"/>
        <v>0</v>
      </c>
      <c r="I12" s="4" t="s">
        <v>67</v>
      </c>
    </row>
    <row r="13" spans="1:9" x14ac:dyDescent="0.2">
      <c r="A13" s="4" t="s">
        <v>38</v>
      </c>
      <c r="B13" s="4" t="s">
        <v>11</v>
      </c>
      <c r="C13" s="4" t="str">
        <f>"B1BDE594D4"</f>
        <v>B1BDE594D4</v>
      </c>
      <c r="D13" s="10">
        <v>45432.670300925929</v>
      </c>
      <c r="E13" s="10">
        <v>45657.670324074075</v>
      </c>
      <c r="F13" s="5">
        <v>100</v>
      </c>
      <c r="G13" s="5">
        <v>100</v>
      </c>
      <c r="H13" s="5">
        <f t="shared" si="0"/>
        <v>0</v>
      </c>
      <c r="I13" t="s">
        <v>68</v>
      </c>
    </row>
    <row r="14" spans="1:9" x14ac:dyDescent="0.2">
      <c r="A14" s="4" t="s">
        <v>39</v>
      </c>
      <c r="B14" s="4" t="s">
        <v>12</v>
      </c>
      <c r="C14" s="4" t="str">
        <f>"B4903673BD"</f>
        <v>B4903673BD</v>
      </c>
      <c r="D14" s="10">
        <v>45627.688067129631</v>
      </c>
      <c r="E14" s="10">
        <v>45869.688101851854</v>
      </c>
      <c r="F14" s="5">
        <v>23800</v>
      </c>
      <c r="G14" s="5">
        <v>11900</v>
      </c>
      <c r="H14" s="5">
        <f t="shared" si="0"/>
        <v>11900</v>
      </c>
      <c r="I14" s="4" t="s">
        <v>67</v>
      </c>
    </row>
    <row r="15" spans="1:9" x14ac:dyDescent="0.2">
      <c r="A15" s="4" t="s">
        <v>40</v>
      </c>
      <c r="B15" s="4" t="s">
        <v>13</v>
      </c>
      <c r="C15" s="4" t="str">
        <f>"B662E9E7BC"</f>
        <v>B662E9E7BC</v>
      </c>
      <c r="D15" s="10">
        <v>45754.56108796296</v>
      </c>
      <c r="E15" s="10">
        <v>45777.561111111114</v>
      </c>
      <c r="F15" s="5">
        <v>15000</v>
      </c>
      <c r="G15" s="5">
        <v>15000</v>
      </c>
      <c r="H15" s="5">
        <f t="shared" si="0"/>
        <v>0</v>
      </c>
      <c r="I15" s="4" t="s">
        <v>67</v>
      </c>
    </row>
    <row r="16" spans="1:9" x14ac:dyDescent="0.2">
      <c r="A16" s="4" t="s">
        <v>41</v>
      </c>
      <c r="B16" s="4" t="s">
        <v>6</v>
      </c>
      <c r="C16" s="4" t="str">
        <f>"B2ECFC7514"</f>
        <v>B2ECFC7514</v>
      </c>
      <c r="D16" s="10">
        <v>45658.399537037039</v>
      </c>
      <c r="E16" s="10">
        <v>46752.399560185186</v>
      </c>
      <c r="F16" s="5">
        <v>602200</v>
      </c>
      <c r="G16" s="5">
        <v>50183.33</v>
      </c>
      <c r="H16" s="5">
        <f t="shared" si="0"/>
        <v>552016.67000000004</v>
      </c>
      <c r="I16" t="s">
        <v>66</v>
      </c>
    </row>
    <row r="17" spans="1:9" x14ac:dyDescent="0.2">
      <c r="A17" s="4" t="s">
        <v>42</v>
      </c>
      <c r="B17" s="4" t="s">
        <v>69</v>
      </c>
      <c r="C17" s="4" t="str">
        <f>"B11119022C"</f>
        <v>B11119022C</v>
      </c>
      <c r="D17" s="10">
        <v>45383</v>
      </c>
      <c r="E17" s="10">
        <v>45443</v>
      </c>
      <c r="F17" s="5">
        <v>8500</v>
      </c>
      <c r="G17" s="5">
        <v>8500</v>
      </c>
      <c r="H17" s="5">
        <f t="shared" si="0"/>
        <v>0</v>
      </c>
      <c r="I17" s="4" t="s">
        <v>67</v>
      </c>
    </row>
    <row r="18" spans="1:9" x14ac:dyDescent="0.2">
      <c r="A18" s="4" t="s">
        <v>43</v>
      </c>
      <c r="B18" s="4" t="s">
        <v>4</v>
      </c>
      <c r="C18" s="4" t="str">
        <f>"B599DAF528"</f>
        <v>B599DAF528</v>
      </c>
      <c r="D18" s="10">
        <v>45658.430486111109</v>
      </c>
      <c r="E18" s="10">
        <v>46387.430509259262</v>
      </c>
      <c r="F18" s="5">
        <v>1900</v>
      </c>
      <c r="G18" s="5">
        <v>500</v>
      </c>
      <c r="H18" s="5">
        <f t="shared" si="0"/>
        <v>1400</v>
      </c>
      <c r="I18" t="s">
        <v>66</v>
      </c>
    </row>
    <row r="19" spans="1:9" x14ac:dyDescent="0.2">
      <c r="A19" s="4" t="s">
        <v>44</v>
      </c>
      <c r="B19" s="4" t="s">
        <v>4</v>
      </c>
      <c r="C19" s="4" t="str">
        <f>"B599DAD382"</f>
        <v>B599DAD382</v>
      </c>
      <c r="D19" s="10">
        <v>45658.487673611111</v>
      </c>
      <c r="E19" s="10">
        <v>46022.487708333334</v>
      </c>
      <c r="F19" s="5">
        <v>30648</v>
      </c>
      <c r="G19" s="5">
        <v>15324</v>
      </c>
      <c r="H19" s="5">
        <f t="shared" si="0"/>
        <v>15324</v>
      </c>
      <c r="I19" t="s">
        <v>66</v>
      </c>
    </row>
    <row r="20" spans="1:9" x14ac:dyDescent="0.2">
      <c r="A20" s="4" t="s">
        <v>45</v>
      </c>
      <c r="B20" s="4" t="s">
        <v>14</v>
      </c>
      <c r="C20" s="4" t="str">
        <f>"B2A82456DE"</f>
        <v>B2A82456DE</v>
      </c>
      <c r="D20" s="10">
        <v>45505.48333333333</v>
      </c>
      <c r="E20" s="10">
        <v>45869.483402777776</v>
      </c>
      <c r="F20" s="5">
        <v>15700</v>
      </c>
      <c r="G20" s="5">
        <v>7856.5</v>
      </c>
      <c r="H20" s="5">
        <f t="shared" si="0"/>
        <v>7843.5</v>
      </c>
      <c r="I20" t="s">
        <v>68</v>
      </c>
    </row>
    <row r="21" spans="1:9" x14ac:dyDescent="0.2">
      <c r="A21" s="4" t="s">
        <v>46</v>
      </c>
      <c r="B21" s="4" t="s">
        <v>15</v>
      </c>
      <c r="C21" s="4" t="str">
        <f>"B0535C17AB"</f>
        <v>B0535C17AB</v>
      </c>
      <c r="D21" s="10">
        <v>45336</v>
      </c>
      <c r="E21" s="10">
        <v>46066</v>
      </c>
      <c r="F21" s="5">
        <v>10000</v>
      </c>
      <c r="G21" s="5">
        <v>0</v>
      </c>
      <c r="H21" s="5">
        <f t="shared" si="0"/>
        <v>10000</v>
      </c>
      <c r="I21" s="4" t="s">
        <v>67</v>
      </c>
    </row>
    <row r="22" spans="1:9" x14ac:dyDescent="0.2">
      <c r="A22" s="4" t="s">
        <v>47</v>
      </c>
      <c r="B22" s="4" t="s">
        <v>16</v>
      </c>
      <c r="C22" s="4" t="str">
        <f>"B04DFF171A"</f>
        <v>B04DFF171A</v>
      </c>
      <c r="D22" s="10">
        <v>45292</v>
      </c>
      <c r="E22" s="10">
        <v>46022</v>
      </c>
      <c r="F22" s="5">
        <v>11520</v>
      </c>
      <c r="G22" s="5">
        <v>4080</v>
      </c>
      <c r="H22" s="5">
        <f t="shared" si="0"/>
        <v>7440</v>
      </c>
      <c r="I22" t="s">
        <v>70</v>
      </c>
    </row>
    <row r="23" spans="1:9" x14ac:dyDescent="0.2">
      <c r="A23" s="4" t="s">
        <v>48</v>
      </c>
      <c r="B23" s="4" t="s">
        <v>17</v>
      </c>
      <c r="C23" s="4" t="str">
        <f>"B4AEC2458D"</f>
        <v>B4AEC2458D</v>
      </c>
      <c r="D23" s="10">
        <v>45658.720347222225</v>
      </c>
      <c r="E23" s="10">
        <v>46387.720439814817</v>
      </c>
      <c r="F23" s="5">
        <v>135000</v>
      </c>
      <c r="G23" s="5">
        <v>10060.27</v>
      </c>
      <c r="H23" s="5">
        <f t="shared" si="0"/>
        <v>124939.73</v>
      </c>
      <c r="I23" t="s">
        <v>70</v>
      </c>
    </row>
    <row r="24" spans="1:9" x14ac:dyDescent="0.2">
      <c r="A24" s="4" t="s">
        <v>49</v>
      </c>
      <c r="B24" s="4" t="s">
        <v>18</v>
      </c>
      <c r="C24" s="4" t="str">
        <f>"B67EF6A39E"</f>
        <v>B67EF6A39E</v>
      </c>
      <c r="D24" s="10">
        <v>45658.425567129627</v>
      </c>
      <c r="E24" s="10">
        <v>46387.42560185185</v>
      </c>
      <c r="F24" s="5">
        <v>36550</v>
      </c>
      <c r="G24" s="5">
        <v>0</v>
      </c>
      <c r="H24" s="5">
        <f t="shared" si="0"/>
        <v>36550</v>
      </c>
      <c r="I24" t="s">
        <v>70</v>
      </c>
    </row>
    <row r="25" spans="1:9" s="7" customFormat="1" x14ac:dyDescent="0.2">
      <c r="A25" t="s">
        <v>25</v>
      </c>
      <c r="B25" s="7" t="s">
        <v>4</v>
      </c>
      <c r="C25" s="6" t="s">
        <v>24</v>
      </c>
      <c r="D25" s="3">
        <v>45454.422662037039</v>
      </c>
      <c r="E25" s="3">
        <v>46549.422754629632</v>
      </c>
      <c r="F25" s="8">
        <v>412611.35</v>
      </c>
      <c r="G25" s="8">
        <v>81011.890000000014</v>
      </c>
      <c r="H25" s="9">
        <f t="shared" si="0"/>
        <v>331599.45999999996</v>
      </c>
      <c r="I25" t="s">
        <v>68</v>
      </c>
    </row>
    <row r="26" spans="1:9" x14ac:dyDescent="0.2">
      <c r="A26" s="4" t="s">
        <v>50</v>
      </c>
      <c r="B26" s="4" t="s">
        <v>6</v>
      </c>
      <c r="C26" s="4" t="str">
        <f>"B523AE72B7"</f>
        <v>B523AE72B7</v>
      </c>
      <c r="D26" s="10">
        <v>45658.291666666664</v>
      </c>
      <c r="E26" s="10">
        <v>46752.999305555553</v>
      </c>
      <c r="F26" s="5">
        <v>1980</v>
      </c>
      <c r="G26" s="5">
        <v>300</v>
      </c>
      <c r="H26" s="5">
        <f t="shared" si="0"/>
        <v>1680</v>
      </c>
      <c r="I26" t="s">
        <v>66</v>
      </c>
    </row>
    <row r="27" spans="1:9" x14ac:dyDescent="0.2">
      <c r="A27" s="4" t="s">
        <v>51</v>
      </c>
      <c r="B27" s="4" t="s">
        <v>19</v>
      </c>
      <c r="C27" s="4" t="str">
        <f>"B44BF570EE"</f>
        <v>B44BF570EE</v>
      </c>
      <c r="D27" s="10">
        <v>45658.758518518516</v>
      </c>
      <c r="E27" s="10">
        <v>46387.758784722224</v>
      </c>
      <c r="F27" s="5">
        <v>128980.8</v>
      </c>
      <c r="G27" s="5">
        <v>12022.33</v>
      </c>
      <c r="H27" s="5">
        <f t="shared" si="0"/>
        <v>116958.47</v>
      </c>
      <c r="I27" s="4" t="s">
        <v>67</v>
      </c>
    </row>
    <row r="28" spans="1:9" x14ac:dyDescent="0.2">
      <c r="A28" s="4" t="s">
        <v>52</v>
      </c>
      <c r="B28" s="4" t="s">
        <v>20</v>
      </c>
      <c r="C28" s="4" t="str">
        <f>"B5456E4F7B"</f>
        <v>B5456E4F7B</v>
      </c>
      <c r="D28" s="10">
        <v>45639.333333333336</v>
      </c>
      <c r="E28" s="10">
        <v>46022.999305555553</v>
      </c>
      <c r="F28" s="5">
        <v>39823.78</v>
      </c>
      <c r="G28" s="5">
        <v>15000</v>
      </c>
      <c r="H28" s="5">
        <f t="shared" si="0"/>
        <v>24823.78</v>
      </c>
      <c r="I28" s="4" t="s">
        <v>67</v>
      </c>
    </row>
    <row r="29" spans="1:9" x14ac:dyDescent="0.2">
      <c r="A29" s="4" t="s">
        <v>53</v>
      </c>
      <c r="B29" s="4" t="s">
        <v>4</v>
      </c>
      <c r="C29" s="4" t="str">
        <f>"B06D15F50C"</f>
        <v>B06D15F50C</v>
      </c>
      <c r="D29" s="10">
        <v>45292</v>
      </c>
      <c r="E29" s="10">
        <v>45657</v>
      </c>
      <c r="F29" s="5">
        <v>950</v>
      </c>
      <c r="G29" s="5">
        <v>500</v>
      </c>
      <c r="H29" s="5">
        <f t="shared" si="0"/>
        <v>450</v>
      </c>
      <c r="I29" t="s">
        <v>66</v>
      </c>
    </row>
    <row r="30" spans="1:9" x14ac:dyDescent="0.2">
      <c r="A30" s="11">
        <v>24000009</v>
      </c>
      <c r="B30" s="4" t="s">
        <v>21</v>
      </c>
      <c r="C30" s="4" t="str">
        <f>"B088B8DAFC"</f>
        <v>B088B8DAFC</v>
      </c>
      <c r="D30" s="10">
        <v>45348</v>
      </c>
      <c r="E30" s="10">
        <v>45362</v>
      </c>
      <c r="F30" s="5">
        <v>1092</v>
      </c>
      <c r="G30" s="5">
        <v>1092</v>
      </c>
      <c r="H30" s="5">
        <f t="shared" si="0"/>
        <v>0</v>
      </c>
      <c r="I30" t="s">
        <v>68</v>
      </c>
    </row>
    <row r="31" spans="1:9" x14ac:dyDescent="0.2">
      <c r="A31" s="4" t="s">
        <v>54</v>
      </c>
      <c r="B31" s="4" t="s">
        <v>4</v>
      </c>
      <c r="C31" s="4" t="str">
        <f>"B0D57A1C2B"</f>
        <v>B0D57A1C2B</v>
      </c>
      <c r="D31" s="10">
        <v>45292</v>
      </c>
      <c r="E31" s="10">
        <v>45657</v>
      </c>
      <c r="F31" s="5">
        <v>32848</v>
      </c>
      <c r="G31" s="5">
        <v>32848</v>
      </c>
      <c r="H31" s="5">
        <f t="shared" si="0"/>
        <v>0</v>
      </c>
      <c r="I31" t="s">
        <v>66</v>
      </c>
    </row>
    <row r="32" spans="1:9" x14ac:dyDescent="0.2">
      <c r="A32" s="4" t="s">
        <v>55</v>
      </c>
      <c r="B32" s="4" t="s">
        <v>6</v>
      </c>
      <c r="C32" s="4" t="str">
        <f>"B1DD708F34"</f>
        <v>B1DD708F34</v>
      </c>
      <c r="D32" s="10">
        <v>45505.381435185183</v>
      </c>
      <c r="E32" s="10">
        <v>45657.381516203706</v>
      </c>
      <c r="F32" s="5">
        <v>62900</v>
      </c>
      <c r="G32" s="5">
        <v>62900</v>
      </c>
      <c r="H32" s="5">
        <f t="shared" si="0"/>
        <v>0</v>
      </c>
      <c r="I32" t="s">
        <v>66</v>
      </c>
    </row>
    <row r="33" spans="1:9" x14ac:dyDescent="0.2">
      <c r="A33" s="4" t="s">
        <v>56</v>
      </c>
      <c r="B33" s="4" t="s">
        <v>11</v>
      </c>
      <c r="C33" s="4" t="str">
        <f>"B68B0FF359"</f>
        <v>B68B0FF359</v>
      </c>
      <c r="D33" s="10">
        <v>45764.442615740743</v>
      </c>
      <c r="E33" s="10">
        <v>46022.442650462966</v>
      </c>
      <c r="F33" s="5">
        <v>120</v>
      </c>
      <c r="G33" s="5">
        <v>120</v>
      </c>
      <c r="H33" s="5">
        <f t="shared" si="0"/>
        <v>0</v>
      </c>
      <c r="I33" t="s">
        <v>68</v>
      </c>
    </row>
    <row r="34" spans="1:9" x14ac:dyDescent="0.2">
      <c r="A34" s="4" t="s">
        <v>57</v>
      </c>
      <c r="B34" s="4" t="s">
        <v>22</v>
      </c>
      <c r="C34" s="4" t="str">
        <f>"B3EC45A794"</f>
        <v>B3EC45A794</v>
      </c>
      <c r="D34" s="10">
        <v>45623.482094907406</v>
      </c>
      <c r="E34" s="10">
        <v>45625.482175925928</v>
      </c>
      <c r="F34" s="5">
        <v>9000</v>
      </c>
      <c r="G34" s="5">
        <v>9000</v>
      </c>
      <c r="H34" s="5">
        <f t="shared" si="0"/>
        <v>0</v>
      </c>
      <c r="I34" t="s">
        <v>70</v>
      </c>
    </row>
    <row r="35" spans="1:9" x14ac:dyDescent="0.2">
      <c r="A35" s="4" t="s">
        <v>58</v>
      </c>
      <c r="B35" s="4" t="s">
        <v>23</v>
      </c>
      <c r="C35" s="4" t="str">
        <f>"B3E91D67C1"</f>
        <v>B3E91D67C1</v>
      </c>
      <c r="D35" s="10">
        <v>45597.291666666664</v>
      </c>
      <c r="E35" s="10">
        <v>46022.999305555553</v>
      </c>
      <c r="F35" s="5">
        <v>132000</v>
      </c>
      <c r="G35" s="5">
        <v>57718</v>
      </c>
      <c r="H35" s="5">
        <f t="shared" si="0"/>
        <v>74282</v>
      </c>
      <c r="I35" s="4" t="s">
        <v>67</v>
      </c>
    </row>
    <row r="36" spans="1:9" x14ac:dyDescent="0.2">
      <c r="A36" s="4" t="s">
        <v>59</v>
      </c>
      <c r="B36" s="4" t="s">
        <v>13</v>
      </c>
      <c r="C36" s="4" t="str">
        <f>"B43B12CDCD"</f>
        <v>B43B12CDCD</v>
      </c>
      <c r="D36" s="10">
        <v>45609.381736111114</v>
      </c>
      <c r="E36" s="10">
        <v>45716.381793981483</v>
      </c>
      <c r="F36" s="5">
        <v>36500</v>
      </c>
      <c r="G36" s="5">
        <v>36498.559999999998</v>
      </c>
      <c r="H36" s="5">
        <f t="shared" si="0"/>
        <v>1.4400000000023283</v>
      </c>
      <c r="I36" s="4" t="s">
        <v>67</v>
      </c>
    </row>
  </sheetData>
  <autoFilter ref="A1:H36" xr:uid="{00000000-0009-0000-0000-000000000000}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Bandi di Gara e Contratti 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2025-05-27T13:23:20Z</dcterms:created>
  <dcterms:modified xsi:type="dcterms:W3CDTF">2025-05-28T21:46:16Z</dcterms:modified>
</cp:coreProperties>
</file>